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734610c90d174af/Bureau/youtube soprotek/"/>
    </mc:Choice>
  </mc:AlternateContent>
  <xr:revisionPtr revIDLastSave="0" documentId="14_{797690F2-9292-49E1-911E-588EEFA5ECD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alculateur 31 Jours (2)" sheetId="3" r:id="rId1"/>
    <sheet name="Mode d'emploi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51" i="3" l="1"/>
  <c r="M51" i="3"/>
  <c r="L51" i="3"/>
  <c r="K51" i="3"/>
  <c r="J51" i="3"/>
  <c r="I51" i="3"/>
  <c r="N51" i="3" s="1"/>
  <c r="H51" i="3"/>
  <c r="O50" i="3"/>
  <c r="M50" i="3"/>
  <c r="L50" i="3"/>
  <c r="K50" i="3"/>
  <c r="J50" i="3"/>
  <c r="I50" i="3"/>
  <c r="N50" i="3" s="1"/>
  <c r="H50" i="3"/>
  <c r="O49" i="3"/>
  <c r="M49" i="3"/>
  <c r="L49" i="3"/>
  <c r="K49" i="3"/>
  <c r="J49" i="3"/>
  <c r="I49" i="3"/>
  <c r="N49" i="3" s="1"/>
  <c r="H49" i="3"/>
  <c r="O48" i="3"/>
  <c r="M48" i="3"/>
  <c r="L48" i="3"/>
  <c r="K48" i="3"/>
  <c r="J48" i="3"/>
  <c r="I48" i="3"/>
  <c r="N48" i="3" s="1"/>
  <c r="H48" i="3"/>
  <c r="O47" i="3"/>
  <c r="M47" i="3"/>
  <c r="L47" i="3"/>
  <c r="K47" i="3"/>
  <c r="J47" i="3"/>
  <c r="I47" i="3"/>
  <c r="N47" i="3" s="1"/>
  <c r="H47" i="3"/>
  <c r="O46" i="3"/>
  <c r="M46" i="3"/>
  <c r="L46" i="3"/>
  <c r="K46" i="3"/>
  <c r="J46" i="3"/>
  <c r="I46" i="3"/>
  <c r="N46" i="3" s="1"/>
  <c r="H46" i="3"/>
  <c r="O45" i="3"/>
  <c r="M45" i="3"/>
  <c r="L45" i="3"/>
  <c r="K45" i="3"/>
  <c r="J45" i="3"/>
  <c r="I45" i="3"/>
  <c r="N45" i="3" s="1"/>
  <c r="H45" i="3"/>
  <c r="O44" i="3"/>
  <c r="M44" i="3"/>
  <c r="L44" i="3"/>
  <c r="K44" i="3"/>
  <c r="J44" i="3"/>
  <c r="I44" i="3"/>
  <c r="N44" i="3" s="1"/>
  <c r="H44" i="3"/>
  <c r="O43" i="3"/>
  <c r="M43" i="3"/>
  <c r="L43" i="3"/>
  <c r="K43" i="3"/>
  <c r="J43" i="3"/>
  <c r="I43" i="3"/>
  <c r="N43" i="3" s="1"/>
  <c r="H43" i="3"/>
  <c r="O42" i="3"/>
  <c r="M42" i="3"/>
  <c r="L42" i="3"/>
  <c r="K42" i="3"/>
  <c r="J42" i="3"/>
  <c r="I42" i="3"/>
  <c r="N42" i="3" s="1"/>
  <c r="H42" i="3"/>
  <c r="O41" i="3"/>
  <c r="M41" i="3"/>
  <c r="L41" i="3"/>
  <c r="K41" i="3"/>
  <c r="J41" i="3"/>
  <c r="I41" i="3"/>
  <c r="N41" i="3" s="1"/>
  <c r="H41" i="3"/>
  <c r="O40" i="3"/>
  <c r="M40" i="3"/>
  <c r="L40" i="3"/>
  <c r="K40" i="3"/>
  <c r="J40" i="3"/>
  <c r="I40" i="3"/>
  <c r="N40" i="3" s="1"/>
  <c r="H40" i="3"/>
  <c r="O39" i="3"/>
  <c r="M39" i="3"/>
  <c r="L39" i="3"/>
  <c r="K39" i="3"/>
  <c r="J39" i="3"/>
  <c r="I39" i="3"/>
  <c r="N39" i="3" s="1"/>
  <c r="H39" i="3"/>
  <c r="O38" i="3"/>
  <c r="M38" i="3"/>
  <c r="L38" i="3"/>
  <c r="K38" i="3"/>
  <c r="J38" i="3"/>
  <c r="I38" i="3"/>
  <c r="N38" i="3" s="1"/>
  <c r="H38" i="3"/>
  <c r="O37" i="3"/>
  <c r="M37" i="3"/>
  <c r="L37" i="3"/>
  <c r="K37" i="3"/>
  <c r="J37" i="3"/>
  <c r="I37" i="3"/>
  <c r="N37" i="3" s="1"/>
  <c r="H37" i="3"/>
  <c r="O36" i="3"/>
  <c r="M36" i="3"/>
  <c r="L36" i="3"/>
  <c r="K36" i="3"/>
  <c r="J36" i="3"/>
  <c r="I36" i="3"/>
  <c r="N36" i="3" s="1"/>
  <c r="H36" i="3"/>
  <c r="O35" i="3"/>
  <c r="M35" i="3"/>
  <c r="L35" i="3"/>
  <c r="K35" i="3"/>
  <c r="J35" i="3"/>
  <c r="I35" i="3"/>
  <c r="N35" i="3" s="1"/>
  <c r="H35" i="3"/>
  <c r="O34" i="3"/>
  <c r="M34" i="3"/>
  <c r="L34" i="3"/>
  <c r="K34" i="3"/>
  <c r="J34" i="3"/>
  <c r="I34" i="3"/>
  <c r="N34" i="3" s="1"/>
  <c r="H34" i="3"/>
  <c r="O33" i="3"/>
  <c r="M33" i="3"/>
  <c r="L33" i="3"/>
  <c r="K33" i="3"/>
  <c r="J33" i="3"/>
  <c r="I33" i="3"/>
  <c r="N33" i="3" s="1"/>
  <c r="H33" i="3"/>
  <c r="O32" i="3"/>
  <c r="M32" i="3"/>
  <c r="L32" i="3"/>
  <c r="K32" i="3"/>
  <c r="J32" i="3"/>
  <c r="I32" i="3"/>
  <c r="N32" i="3" s="1"/>
  <c r="H32" i="3"/>
  <c r="O31" i="3"/>
  <c r="M31" i="3"/>
  <c r="L31" i="3"/>
  <c r="K31" i="3"/>
  <c r="J31" i="3"/>
  <c r="I31" i="3"/>
  <c r="N31" i="3" s="1"/>
  <c r="H31" i="3"/>
  <c r="O30" i="3"/>
  <c r="M30" i="3"/>
  <c r="L30" i="3"/>
  <c r="K30" i="3"/>
  <c r="J30" i="3"/>
  <c r="I30" i="3"/>
  <c r="N30" i="3" s="1"/>
  <c r="H30" i="3"/>
  <c r="O29" i="3"/>
  <c r="M29" i="3"/>
  <c r="L29" i="3"/>
  <c r="K29" i="3"/>
  <c r="J29" i="3"/>
  <c r="I29" i="3"/>
  <c r="N29" i="3" s="1"/>
  <c r="H29" i="3"/>
  <c r="O28" i="3"/>
  <c r="M28" i="3"/>
  <c r="L28" i="3"/>
  <c r="K28" i="3"/>
  <c r="J28" i="3"/>
  <c r="I28" i="3"/>
  <c r="N28" i="3" s="1"/>
  <c r="H28" i="3"/>
  <c r="O27" i="3"/>
  <c r="M27" i="3"/>
  <c r="L27" i="3"/>
  <c r="K27" i="3"/>
  <c r="J27" i="3"/>
  <c r="I27" i="3"/>
  <c r="N27" i="3" s="1"/>
  <c r="H27" i="3"/>
  <c r="O26" i="3"/>
  <c r="M26" i="3"/>
  <c r="L26" i="3"/>
  <c r="K26" i="3"/>
  <c r="J26" i="3"/>
  <c r="I26" i="3"/>
  <c r="N26" i="3" s="1"/>
  <c r="H26" i="3"/>
  <c r="O25" i="3"/>
  <c r="M25" i="3"/>
  <c r="L25" i="3"/>
  <c r="K25" i="3"/>
  <c r="J25" i="3"/>
  <c r="I25" i="3"/>
  <c r="N25" i="3" s="1"/>
  <c r="H25" i="3"/>
  <c r="O24" i="3"/>
  <c r="M24" i="3"/>
  <c r="L24" i="3"/>
  <c r="K24" i="3"/>
  <c r="J24" i="3"/>
  <c r="I24" i="3"/>
  <c r="N24" i="3" s="1"/>
  <c r="H24" i="3"/>
  <c r="O23" i="3"/>
  <c r="M23" i="3"/>
  <c r="L23" i="3"/>
  <c r="K23" i="3"/>
  <c r="J23" i="3"/>
  <c r="I23" i="3"/>
  <c r="N23" i="3" s="1"/>
  <c r="H23" i="3"/>
  <c r="O22" i="3"/>
  <c r="M22" i="3"/>
  <c r="L22" i="3"/>
  <c r="K22" i="3"/>
  <c r="J22" i="3"/>
  <c r="I22" i="3"/>
  <c r="N22" i="3" s="1"/>
  <c r="H22" i="3"/>
  <c r="O21" i="3"/>
  <c r="M21" i="3"/>
  <c r="L21" i="3"/>
  <c r="K21" i="3"/>
  <c r="J21" i="3"/>
  <c r="I21" i="3"/>
  <c r="H21" i="3"/>
  <c r="C10" i="3"/>
  <c r="L52" i="3" l="1"/>
  <c r="B60" i="3" s="1"/>
  <c r="K52" i="3"/>
  <c r="B59" i="3" s="1"/>
  <c r="H52" i="3"/>
  <c r="E67" i="3" s="1"/>
  <c r="M52" i="3"/>
  <c r="B61" i="3" s="1"/>
  <c r="O52" i="3"/>
  <c r="E68" i="3" s="1"/>
  <c r="J52" i="3"/>
  <c r="B58" i="3" s="1"/>
  <c r="N21" i="3"/>
  <c r="N52" i="3" s="1"/>
  <c r="E65" i="3" s="1"/>
  <c r="I52" i="3"/>
  <c r="C60" i="3"/>
  <c r="C59" i="3"/>
  <c r="C56" i="3"/>
  <c r="C57" i="3"/>
  <c r="C61" i="3"/>
  <c r="C58" i="3"/>
  <c r="D60" i="3" l="1"/>
  <c r="D59" i="3"/>
  <c r="D61" i="3"/>
  <c r="D58" i="3"/>
  <c r="B56" i="3"/>
  <c r="D56" i="3" s="1"/>
  <c r="B57" i="3"/>
  <c r="D57" i="3" s="1"/>
  <c r="D62" i="3" l="1"/>
  <c r="D63" i="3" s="1"/>
  <c r="E64" i="3" s="1"/>
  <c r="E6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5" authorId="0" shapeId="0" xr:uid="{0790DBFF-2948-4A11-8A6B-D274013732D5}">
      <text>
        <r>
          <rPr>
            <sz val="10"/>
            <rFont val="Arial"/>
            <family val="2"/>
          </rPr>
          <t>Saisir un coefficient présent dans la table des taux (ex. 130, 140, 150, 160, 175, 190, 210, 230, 250, 300)</t>
        </r>
      </text>
    </comment>
    <comment ref="C9" authorId="0" shapeId="0" xr:uid="{A6AAB475-3F0A-4C6D-A2F7-406E16040854}">
      <text>
        <r>
          <rPr>
            <sz val="10"/>
            <rFont val="Arial"/>
            <family val="2"/>
          </rPr>
          <t>Montant 2026 de l'indemnité forfaitaire d'amortissement et d'entretien du chien (1,41 € / h de travail effectif de l'équipe homme-chien)</t>
        </r>
      </text>
    </comment>
  </commentList>
</comments>
</file>

<file path=xl/sharedStrings.xml><?xml version="1.0" encoding="utf-8"?>
<sst xmlns="http://schemas.openxmlformats.org/spreadsheetml/2006/main" count="257" uniqueCount="134">
  <si>
    <t>CALCULATEUR DE SALAIRE GÉNÉRIQUE - SÉCURITÉ PRIVÉE (31 JOURS) — CCN 3196 / IDCC 1351</t>
  </si>
  <si>
    <t>CONFIGURATION GÉNÉRALE</t>
  </si>
  <si>
    <t>Table des Taux Horaires 2026 (Agents d'exploitation + Cadre 300)</t>
  </si>
  <si>
    <t>Coefficient Actif (130 à 300)</t>
  </si>
  <si>
    <t>Coefficient</t>
  </si>
  <si>
    <t>Taux Brut (€/h)</t>
  </si>
  <si>
    <t>Mensuel 151,67h</t>
  </si>
  <si>
    <t>Distance Domicile-Travail unique (Aller Simple en km)</t>
  </si>
  <si>
    <t>Indemnité Kilométrique (€ / km)</t>
  </si>
  <si>
    <t>Taux de Cotisations Salariales (Est. 24%)</t>
  </si>
  <si>
    <t>Indemnité Cynophile (€ / heure homme-chien)</t>
  </si>
  <si>
    <t>Taux Horaire Actif (auto)</t>
  </si>
  <si>
    <t>Note : Les coefficients Agents de Maîtrise (AM 150, 160…) ont des taux distincts. Utiliser la grille AE ou Cadre selon le statut.</t>
  </si>
  <si>
    <t>SAISIE DES VACATIONS SUR 31 JOURS</t>
  </si>
  <si>
    <t>Jour</t>
  </si>
  <si>
    <t>Travaillé ?
(Oui/Non)</t>
  </si>
  <si>
    <t>Début</t>
  </si>
  <si>
    <t>Fin</t>
  </si>
  <si>
    <t>Dimanche ?
(Oui/Non)</t>
  </si>
  <si>
    <t>Férié ?
(Oui/Non)</t>
  </si>
  <si>
    <t>Cynophile ?
(Oui/Non)</t>
  </si>
  <si>
    <t>Km (A/R)</t>
  </si>
  <si>
    <t>Heures
Totales</t>
  </si>
  <si>
    <t>Heures
Nuit</t>
  </si>
  <si>
    <t>Heures
Dimanche</t>
  </si>
  <si>
    <t>Heures
Nuit+Dim</t>
  </si>
  <si>
    <t>Heures
Férié</t>
  </si>
  <si>
    <t>Paniers (€)</t>
  </si>
  <si>
    <t>Indemnité
Cynophile (€)</t>
  </si>
  <si>
    <t>Jour 1</t>
  </si>
  <si>
    <t>Non</t>
  </si>
  <si>
    <t>Jour 2</t>
  </si>
  <si>
    <t>21:00</t>
  </si>
  <si>
    <t>Jour 3</t>
  </si>
  <si>
    <t>Jour 4</t>
  </si>
  <si>
    <t>Jour 5</t>
  </si>
  <si>
    <t>Jour 6</t>
  </si>
  <si>
    <t>Jour 7</t>
  </si>
  <si>
    <t>Jour 8</t>
  </si>
  <si>
    <t>Jour 9</t>
  </si>
  <si>
    <t>Jour 10</t>
  </si>
  <si>
    <t>Jour 11</t>
  </si>
  <si>
    <t>Jour 12</t>
  </si>
  <si>
    <t>Jour 13</t>
  </si>
  <si>
    <t>Jour 14</t>
  </si>
  <si>
    <t>Jour 15</t>
  </si>
  <si>
    <t>Jour 16</t>
  </si>
  <si>
    <t>Jour 17</t>
  </si>
  <si>
    <t>Jour 18</t>
  </si>
  <si>
    <t>Jour 19</t>
  </si>
  <si>
    <t>Jour 20</t>
  </si>
  <si>
    <t>Jour 21</t>
  </si>
  <si>
    <t>Jour 22</t>
  </si>
  <si>
    <t>Jour 23</t>
  </si>
  <si>
    <t>Jour 24</t>
  </si>
  <si>
    <t>Jour 25</t>
  </si>
  <si>
    <t>Jour 26</t>
  </si>
  <si>
    <t>Jour 27</t>
  </si>
  <si>
    <t>Jour 28</t>
  </si>
  <si>
    <t>Jour 29</t>
  </si>
  <si>
    <t>Jour 30</t>
  </si>
  <si>
    <t>Jour 31</t>
  </si>
  <si>
    <t>TOTAL MENSUEL</t>
  </si>
  <si>
    <t>SYNTHÈSE COMPTABLE &amp; BULLETIN DE PAIE ESTIMATIF</t>
  </si>
  <si>
    <t>Élément de Rémunération</t>
  </si>
  <si>
    <t>Base / Heures</t>
  </si>
  <si>
    <t>Taux / Valeur</t>
  </si>
  <si>
    <t>Montant Brut</t>
  </si>
  <si>
    <t>Montant Net</t>
  </si>
  <si>
    <t>Salaire de base (Contrat 35h réadapté au réel basique)</t>
  </si>
  <si>
    <t>Heures Supplémentaires Majorées (+25%)</t>
  </si>
  <si>
    <t>Majoration de Nuit (+10%)</t>
  </si>
  <si>
    <t>Majoration Dimanche simple (+10%)</t>
  </si>
  <si>
    <t>Majoration Cumul Nuit + Dimanche (+20%)</t>
  </si>
  <si>
    <t>Majoration Jour Férié (Payé double +100%)</t>
  </si>
  <si>
    <t>TOTAL BRUT SOUMIS</t>
  </si>
  <si>
    <t>Cotisations Sociales Salariales (Retenue)</t>
  </si>
  <si>
    <t>SALAIRE NET AVANT PRIMES</t>
  </si>
  <si>
    <t>Indemnités de Panier (Non soumises)</t>
  </si>
  <si>
    <t>Indemnité forfaitaire de tenue (Obligatoire)</t>
  </si>
  <si>
    <t>Indemnités Kilométriques (Trajet Domicile-Travail)</t>
  </si>
  <si>
    <t>Indemnité Cynophile / Entretien chien (Non soumise)</t>
  </si>
  <si>
    <t>NET À PAYER GLOBAL ESTIMÉ</t>
  </si>
  <si>
    <t>MODE D'EMPLOI — Calculateur Salaire Sécurité Privée</t>
  </si>
  <si>
    <t>1. CONFIGURATION GÉNÉRALE</t>
  </si>
  <si>
    <t>Coefficient Actif</t>
  </si>
  <si>
    <t>Saisir dans la case jaune le coefficient de l'agent (130, 140, 150, 160, 175, 190, 210, 230, 250 ou 300). Le taux horaire se met à jour automatiquement via la table 2026.</t>
  </si>
  <si>
    <t>Distance Aller Simple</t>
  </si>
  <si>
    <t>Indiquer la distance domicile → site en km (aller simple). Les km A/R sont calculés automatiquement (×2) pour chaque jour travaillé.</t>
  </si>
  <si>
    <t>Indemnité Kilométrique</t>
  </si>
  <si>
    <t>Taux en €/km (souvent 0,25 € ou selon barème URSSAF / entreprise).</t>
  </si>
  <si>
    <t>Cotisations Salariales</t>
  </si>
  <si>
    <t>Estimation (environ 22-25 %). Ajustable. Appliquée uniquement sur le brut soumis.</t>
  </si>
  <si>
    <t>Indemnité Cynophile</t>
  </si>
  <si>
    <t>Montant 2026 = 1,41 € par heure de travail effectif de l'équipe homme-chien. Modifiable si revalorisation.</t>
  </si>
  <si>
    <t>2. SAISIE DES VACATIONS (31 jours)</t>
  </si>
  <si>
    <t>Travaillé ?</t>
  </si>
  <si>
    <t>Choisir Oui ou Non dans la liste déroulante. Si Non → toutes les heures et indemnités du jour = 0.</t>
  </si>
  <si>
    <t>Début / Fin</t>
  </si>
  <si>
    <t>Saisir les horaires au format HH:MM (ex. 21:00 et 07:00). Le calcul des heures totales gère le passage de minuit.</t>
  </si>
  <si>
    <t>Dimanche ? / Férié ?</t>
  </si>
  <si>
    <t>Oui ou Non. Active les majorations correspondantes.</t>
  </si>
  <si>
    <t>Cynophile ?</t>
  </si>
  <si>
    <t>Nouvelle colonne (orange clair). Mettre Oui si l'agent travaille avec son chien ce jour-là → indemnité = heures totales × 1,41 € (non soumise aux cotisations).</t>
  </si>
  <si>
    <t>Km / Heures / Paniers</t>
  </si>
  <si>
    <t>Calculés automatiquement. Panier = 4,48 € si vacation &gt; 6 h.</t>
  </si>
  <si>
    <t>3. SYNTHÈSE &amp; NET À PAYER</t>
  </si>
  <si>
    <t>Salaire de base</t>
  </si>
  <si>
    <t>Les 151,67 premières heures au taux du coefficient.</t>
  </si>
  <si>
    <t>Heures Supplémentaires</t>
  </si>
  <si>
    <t>Au-delà de 151,67 h → majoration +25 %.</t>
  </si>
  <si>
    <t>Majorations Nuit / Dimanche / Cumul / Férié</t>
  </si>
  <si>
    <t>Appliquées selon les totaux mensuels (logique simplifiée héritée du modèle original).</t>
  </si>
  <si>
    <t>Cotisations</t>
  </si>
  <si>
    <t>Retenue estimée sur le total brut soumis (formule corrigée).</t>
  </si>
  <si>
    <t>Primes non soumises</t>
  </si>
  <si>
    <t>Paniers + Tenue (8,78 €) + Kilométriques + Indemnité Cynophile.</t>
  </si>
  <si>
    <t>NET À PAYER</t>
  </si>
  <si>
    <t>Somme du net soumis + toutes les indemnités non soumises.</t>
  </si>
  <si>
    <t>4. CONSEILS D'UTILISATION</t>
  </si>
  <si>
    <t>Personnalisation</t>
  </si>
  <si>
    <t>Modifier uniquement les cellules jaunes (saisie). Les formules (texte noir) se recalculent seules.</t>
  </si>
  <si>
    <t>Coefficients non listés</t>
  </si>
  <si>
    <t>Si besoin d'un coefficient Agent de Maîtrise (AM), saisir manuellement le taux dans la table ou adapter la VLOOKUP.</t>
  </si>
  <si>
    <t>Précision des heures de nuit</t>
  </si>
  <si>
    <t>Le modèle utilise une approximation (9 h ou 6 h de nuit selon dimanche). Pour un calcul exact, adapter les formules des colonnes J/K/L selon les plages 21h-6h réelles.</t>
  </si>
  <si>
    <t>Sauvegarde</t>
  </si>
  <si>
    <t>Toujours travailler sur une copie. Vérifier les résultats avec un bulletin de paie réel.</t>
  </si>
  <si>
    <t>Sources 2026</t>
  </si>
  <si>
    <t>Grille minima CCN 3196 (IDCC 1351) — revalorisation +2,8 % au 01/01/2026. Indemnité chien 1,41 €/h. Panier 4,48 €. Tenue 8,78 €.</t>
  </si>
  <si>
    <t>Mois concerné</t>
  </si>
  <si>
    <t>Agent</t>
  </si>
  <si>
    <t xml:space="preserve"> Version 1,0</t>
  </si>
  <si>
    <t>SOPROTEK Simulateur de salaire Sécurité Privée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</si>
</sst>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&quot; €&quot;"/>
  </numFmts>
  <fonts count="16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b/>
      <sz val="11"/>
      <color rgb="FF1F4E79"/>
      <name val="Arial"/>
      <family val="2"/>
    </font>
    <font>
      <sz val="10"/>
      <color rgb="FF0000FF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i/>
      <sz val="8"/>
      <color rgb="FF66666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6600"/>
      <name val="Arial"/>
      <family val="2"/>
    </font>
    <font>
      <sz val="9"/>
      <name val="Arial"/>
      <family val="2"/>
    </font>
    <font>
      <b/>
      <sz val="10"/>
      <color rgb="FF1F4E79"/>
      <name val="Arial"/>
      <family val="2"/>
    </font>
    <font>
      <b/>
      <sz val="11"/>
      <color rgb="FFFFC000"/>
      <name val="Arial"/>
      <family val="2"/>
    </font>
    <font>
      <b/>
      <sz val="14"/>
      <color rgb="FFFFC000"/>
      <name val="Arial"/>
      <family val="2"/>
    </font>
    <font>
      <b/>
      <i/>
      <sz val="16"/>
      <color theme="1"/>
      <name val="Calibri"/>
      <family val="2"/>
    </font>
    <font>
      <sz val="16"/>
      <color theme="1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AF8"/>
        <bgColor rgb="FFD5F5E3"/>
      </patternFill>
    </fill>
    <fill>
      <patternFill patternType="solid">
        <fgColor rgb="FFFFF2CC"/>
        <bgColor rgb="FFFDF2E9"/>
      </patternFill>
    </fill>
    <fill>
      <patternFill patternType="solid">
        <fgColor rgb="FFE8F5E9"/>
        <bgColor rgb="FFD5F5E3"/>
      </patternFill>
    </fill>
    <fill>
      <patternFill patternType="solid">
        <fgColor rgb="FFFCE4D6"/>
        <bgColor rgb="FFFFF2CC"/>
      </patternFill>
    </fill>
    <fill>
      <patternFill patternType="solid">
        <fgColor rgb="FFFDF2E9"/>
        <bgColor rgb="FFFFF2CC"/>
      </patternFill>
    </fill>
    <fill>
      <patternFill patternType="solid">
        <fgColor rgb="FFD5F5E3"/>
        <bgColor rgb="FFE8F5E9"/>
      </patternFill>
    </fill>
    <fill>
      <patternFill patternType="solid">
        <fgColor rgb="FFABEBC6"/>
        <bgColor rgb="FFD5F5E3"/>
      </patternFill>
    </fill>
    <fill>
      <patternFill patternType="solid">
        <fgColor rgb="FFFFF2CC"/>
        <bgColor indexed="64"/>
      </patternFill>
    </fill>
    <fill>
      <patternFill patternType="solid">
        <fgColor theme="1" tint="0.249977111117893"/>
        <bgColor rgb="FF003366"/>
      </patternFill>
    </fill>
    <fill>
      <patternFill patternType="solid">
        <fgColor theme="1" tint="0.249977111117893"/>
        <bgColor rgb="FFD5F5E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thin">
        <color rgb="FFBFBFBF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8" fillId="8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/>
    <xf numFmtId="0" fontId="4" fillId="11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12" borderId="0" xfId="0" applyFont="1" applyFill="1"/>
    <xf numFmtId="0" fontId="13" fillId="11" borderId="0" xfId="0" applyFont="1" applyFill="1" applyAlignment="1">
      <alignment horizontal="center" vertical="center" wrapText="1"/>
    </xf>
    <xf numFmtId="0" fontId="1" fillId="2" borderId="0" xfId="0" applyFont="1" applyFill="1"/>
    <xf numFmtId="0" fontId="11" fillId="3" borderId="0" xfId="0" applyFont="1" applyFill="1"/>
    <xf numFmtId="0" fontId="12" fillId="12" borderId="2" xfId="0" applyFont="1" applyFill="1" applyBorder="1"/>
    <xf numFmtId="0" fontId="12" fillId="12" borderId="3" xfId="0" applyFont="1" applyFill="1" applyBorder="1"/>
    <xf numFmtId="0" fontId="12" fillId="12" borderId="4" xfId="0" applyFont="1" applyFill="1" applyBorder="1"/>
    <xf numFmtId="0" fontId="4" fillId="11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8" fillId="8" borderId="5" xfId="0" applyFont="1" applyFill="1" applyBorder="1" applyAlignment="1">
      <alignment horizontal="left" vertical="center" wrapText="1"/>
    </xf>
    <xf numFmtId="2" fontId="0" fillId="0" borderId="6" xfId="0" applyNumberFormat="1" applyBorder="1" applyAlignment="1">
      <alignment horizontal="center" vertical="center" wrapText="1"/>
    </xf>
    <xf numFmtId="2" fontId="8" fillId="8" borderId="6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left" vertical="center" wrapText="1"/>
    </xf>
    <xf numFmtId="2" fontId="5" fillId="7" borderId="6" xfId="0" applyNumberFormat="1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165" fontId="9" fillId="9" borderId="9" xfId="0" applyNumberFormat="1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left" vertical="center" wrapText="1"/>
    </xf>
    <xf numFmtId="0" fontId="2" fillId="12" borderId="4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right" vertical="center"/>
    </xf>
    <xf numFmtId="0" fontId="8" fillId="8" borderId="8" xfId="0" applyFont="1" applyFill="1" applyBorder="1" applyAlignment="1">
      <alignment horizontal="right" vertical="center"/>
    </xf>
    <xf numFmtId="2" fontId="8" fillId="8" borderId="8" xfId="0" applyNumberFormat="1" applyFont="1" applyFill="1" applyBorder="1" applyAlignment="1">
      <alignment horizontal="center" vertical="center" wrapText="1"/>
    </xf>
    <xf numFmtId="2" fontId="8" fillId="8" borderId="9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2" fontId="3" fillId="4" borderId="11" xfId="0" applyNumberFormat="1" applyFont="1" applyFill="1" applyBorder="1" applyAlignment="1">
      <alignment horizontal="center" vertical="center" wrapText="1"/>
    </xf>
    <xf numFmtId="9" fontId="3" fillId="4" borderId="11" xfId="0" applyNumberFormat="1" applyFont="1" applyFill="1" applyBorder="1" applyAlignment="1">
      <alignment horizontal="center" vertical="center" wrapText="1"/>
    </xf>
    <xf numFmtId="2" fontId="5" fillId="5" borderId="1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13" borderId="0" xfId="0" applyFont="1" applyFill="1"/>
    <xf numFmtId="0" fontId="12" fillId="12" borderId="13" xfId="0" applyFont="1" applyFill="1" applyBorder="1" applyAlignment="1">
      <alignment horizontal="left" vertical="center" wrapText="1"/>
    </xf>
    <xf numFmtId="0" fontId="2" fillId="12" borderId="0" xfId="0" applyFont="1" applyFill="1" applyBorder="1" applyAlignment="1">
      <alignment horizontal="left" vertical="center" wrapText="1"/>
    </xf>
    <xf numFmtId="17" fontId="0" fillId="10" borderId="15" xfId="0" applyNumberFormat="1" applyFont="1" applyFill="1" applyBorder="1"/>
    <xf numFmtId="0" fontId="0" fillId="10" borderId="15" xfId="0" applyFont="1" applyFill="1" applyBorder="1"/>
    <xf numFmtId="0" fontId="7" fillId="13" borderId="5" xfId="0" applyFont="1" applyFill="1" applyBorder="1" applyAlignment="1">
      <alignment horizontal="center" vertical="center" wrapText="1"/>
    </xf>
    <xf numFmtId="0" fontId="14" fillId="0" borderId="14" xfId="0" applyFont="1" applyBorder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6EA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D5F5E3"/>
      <rgbColor rgb="FFFDF2E9"/>
      <rgbColor rgb="FFABEBC6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D072-4F64-4BEE-9919-14DB30FABAD2}">
  <dimension ref="A1:O69"/>
  <sheetViews>
    <sheetView tabSelected="1" zoomScaleNormal="100" workbookViewId="0">
      <selection activeCell="K11" sqref="K11"/>
    </sheetView>
  </sheetViews>
  <sheetFormatPr baseColWidth="10" defaultColWidth="8.6640625" defaultRowHeight="14.4" x14ac:dyDescent="0.3"/>
  <cols>
    <col min="1" max="1" width="48" customWidth="1"/>
    <col min="2" max="2" width="12" customWidth="1"/>
    <col min="3" max="4" width="10" customWidth="1"/>
    <col min="5" max="7" width="12" customWidth="1"/>
    <col min="8" max="13" width="10" customWidth="1"/>
    <col min="14" max="14" width="11" customWidth="1"/>
    <col min="15" max="15" width="12" customWidth="1"/>
  </cols>
  <sheetData>
    <row r="1" spans="1:15" ht="58.8" customHeight="1" x14ac:dyDescent="0.4">
      <c r="A1" s="56" t="s">
        <v>133</v>
      </c>
      <c r="O1" t="s">
        <v>132</v>
      </c>
    </row>
    <row r="2" spans="1:15" ht="27.75" customHeight="1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5" thickBot="1" x14ac:dyDescent="0.35"/>
    <row r="4" spans="1:15" ht="15" thickBot="1" x14ac:dyDescent="0.35">
      <c r="A4" s="13" t="s">
        <v>1</v>
      </c>
      <c r="B4" s="13"/>
      <c r="C4" s="13"/>
      <c r="D4" s="13"/>
      <c r="E4" s="17" t="s">
        <v>2</v>
      </c>
      <c r="F4" s="18"/>
      <c r="G4" s="19"/>
    </row>
    <row r="5" spans="1:15" ht="27.6" x14ac:dyDescent="0.3">
      <c r="A5" t="s">
        <v>3</v>
      </c>
      <c r="C5" s="43">
        <v>140</v>
      </c>
      <c r="E5" s="20" t="s">
        <v>4</v>
      </c>
      <c r="F5" s="11" t="s">
        <v>5</v>
      </c>
      <c r="G5" s="31" t="s">
        <v>6</v>
      </c>
    </row>
    <row r="6" spans="1:15" x14ac:dyDescent="0.3">
      <c r="A6" t="s">
        <v>7</v>
      </c>
      <c r="C6" s="44">
        <v>25</v>
      </c>
      <c r="E6" s="38">
        <v>130</v>
      </c>
      <c r="F6" s="2">
        <v>12.58</v>
      </c>
      <c r="G6" s="39">
        <v>1908.54</v>
      </c>
    </row>
    <row r="7" spans="1:15" x14ac:dyDescent="0.3">
      <c r="A7" t="s">
        <v>8</v>
      </c>
      <c r="C7" s="45">
        <v>0.25</v>
      </c>
      <c r="E7" s="38">
        <v>140</v>
      </c>
      <c r="F7" s="2">
        <v>12.96</v>
      </c>
      <c r="G7" s="39">
        <v>1965.78</v>
      </c>
    </row>
    <row r="8" spans="1:15" x14ac:dyDescent="0.3">
      <c r="A8" t="s">
        <v>9</v>
      </c>
      <c r="C8" s="46">
        <v>0.24</v>
      </c>
      <c r="E8" s="38">
        <v>150</v>
      </c>
      <c r="F8" s="2">
        <v>13.45</v>
      </c>
      <c r="G8" s="39">
        <v>2039.33</v>
      </c>
    </row>
    <row r="9" spans="1:15" x14ac:dyDescent="0.3">
      <c r="A9" t="s">
        <v>10</v>
      </c>
      <c r="C9" s="45">
        <v>1.41</v>
      </c>
      <c r="E9" s="38">
        <v>160</v>
      </c>
      <c r="F9" s="2">
        <v>14.19</v>
      </c>
      <c r="G9" s="39">
        <v>2152.09</v>
      </c>
    </row>
    <row r="10" spans="1:15" ht="15" thickBot="1" x14ac:dyDescent="0.35">
      <c r="A10" t="s">
        <v>11</v>
      </c>
      <c r="C10" s="47">
        <f>IFERROR(VLOOKUP(C5,E6:F15,2,FALSE()),"Coef. inconnu")</f>
        <v>12.96</v>
      </c>
      <c r="E10" s="38">
        <v>175</v>
      </c>
      <c r="F10" s="2">
        <v>15.34</v>
      </c>
      <c r="G10" s="39">
        <v>2327.04</v>
      </c>
    </row>
    <row r="11" spans="1:15" x14ac:dyDescent="0.3">
      <c r="E11" s="38">
        <v>190</v>
      </c>
      <c r="F11" s="2">
        <v>16.5</v>
      </c>
      <c r="G11" s="39">
        <v>2502.06</v>
      </c>
    </row>
    <row r="12" spans="1:15" x14ac:dyDescent="0.3">
      <c r="E12" s="38">
        <v>210</v>
      </c>
      <c r="F12" s="2">
        <v>18.04</v>
      </c>
      <c r="G12" s="39">
        <v>2735.99</v>
      </c>
    </row>
    <row r="13" spans="1:15" x14ac:dyDescent="0.3">
      <c r="E13" s="38">
        <v>230</v>
      </c>
      <c r="F13" s="2">
        <v>19.579999999999998</v>
      </c>
      <c r="G13" s="39">
        <v>2969.36</v>
      </c>
    </row>
    <row r="14" spans="1:15" x14ac:dyDescent="0.3">
      <c r="E14" s="38">
        <v>250</v>
      </c>
      <c r="F14" s="2">
        <v>21.12</v>
      </c>
      <c r="G14" s="39">
        <v>3202.76</v>
      </c>
    </row>
    <row r="15" spans="1:15" ht="15" thickBot="1" x14ac:dyDescent="0.35">
      <c r="E15" s="40">
        <v>300</v>
      </c>
      <c r="F15" s="41">
        <v>19.57</v>
      </c>
      <c r="G15" s="42">
        <v>2968.47</v>
      </c>
    </row>
    <row r="16" spans="1:15" x14ac:dyDescent="0.3">
      <c r="E16" s="12" t="s">
        <v>12</v>
      </c>
      <c r="F16" s="12"/>
      <c r="G16" s="12"/>
    </row>
    <row r="17" spans="1:15" ht="15" thickBot="1" x14ac:dyDescent="0.35"/>
    <row r="18" spans="1:15" ht="42" customHeight="1" thickBot="1" x14ac:dyDescent="0.45">
      <c r="A18" s="55" t="s">
        <v>130</v>
      </c>
      <c r="B18" s="52"/>
      <c r="C18" s="48"/>
      <c r="D18" s="55" t="s">
        <v>131</v>
      </c>
      <c r="E18" s="53"/>
      <c r="F18" s="49"/>
      <c r="G18" s="48"/>
    </row>
    <row r="19" spans="1:15" ht="15" customHeight="1" x14ac:dyDescent="0.3">
      <c r="A19" s="50" t="s">
        <v>13</v>
      </c>
      <c r="B19" s="51"/>
      <c r="C19" s="32"/>
      <c r="D19" s="51"/>
      <c r="E19" s="51"/>
      <c r="F19" s="32"/>
      <c r="G19" s="32"/>
      <c r="H19" s="32"/>
      <c r="I19" s="32"/>
      <c r="J19" s="32"/>
      <c r="K19" s="32"/>
      <c r="L19" s="32"/>
      <c r="M19" s="32"/>
      <c r="N19" s="32"/>
      <c r="O19" s="33"/>
    </row>
    <row r="20" spans="1:15" ht="49.2" customHeight="1" x14ac:dyDescent="0.3">
      <c r="A20" s="20" t="s">
        <v>14</v>
      </c>
      <c r="B20" s="11" t="s">
        <v>15</v>
      </c>
      <c r="C20" s="11" t="s">
        <v>16</v>
      </c>
      <c r="D20" s="11" t="s">
        <v>17</v>
      </c>
      <c r="E20" s="11" t="s">
        <v>18</v>
      </c>
      <c r="F20" s="11" t="s">
        <v>19</v>
      </c>
      <c r="G20" s="11" t="s">
        <v>20</v>
      </c>
      <c r="H20" s="11" t="s">
        <v>21</v>
      </c>
      <c r="I20" s="11" t="s">
        <v>22</v>
      </c>
      <c r="J20" s="11" t="s">
        <v>23</v>
      </c>
      <c r="K20" s="11" t="s">
        <v>24</v>
      </c>
      <c r="L20" s="11" t="s">
        <v>25</v>
      </c>
      <c r="M20" s="11" t="s">
        <v>26</v>
      </c>
      <c r="N20" s="11" t="s">
        <v>27</v>
      </c>
      <c r="O20" s="31" t="s">
        <v>28</v>
      </c>
    </row>
    <row r="21" spans="1:15" x14ac:dyDescent="0.3">
      <c r="A21" s="54" t="s">
        <v>29</v>
      </c>
      <c r="B21" s="1" t="s">
        <v>30</v>
      </c>
      <c r="C21" s="3" t="s">
        <v>32</v>
      </c>
      <c r="D21" s="3">
        <v>0.29166666666666669</v>
      </c>
      <c r="E21" s="1" t="s">
        <v>30</v>
      </c>
      <c r="F21" s="1" t="s">
        <v>30</v>
      </c>
      <c r="G21" s="4" t="s">
        <v>30</v>
      </c>
      <c r="H21" s="5">
        <f t="shared" ref="H21:H51" si="0">IF(B21="Oui",$C$6*2,0)</f>
        <v>0</v>
      </c>
      <c r="I21" s="2">
        <f t="shared" ref="I21:I51" si="1">IF(B21="Non",0,IF(D21&gt;=C21,(D21-C21)*24,((1-C21)+D21)*24))</f>
        <v>0</v>
      </c>
      <c r="J21" s="2">
        <f t="shared" ref="J21:J51" si="2">IF(B21="Non",0,IF(E21="Oui",6,9))</f>
        <v>0</v>
      </c>
      <c r="K21" s="2">
        <f t="shared" ref="K21:K51" si="3">IF(B21="Non",0,IF(E21="Oui",1,0))</f>
        <v>0</v>
      </c>
      <c r="L21" s="2">
        <f t="shared" ref="L21:L51" si="4">IF(B21="Non",0,IF(E21="Oui",3,0))</f>
        <v>0</v>
      </c>
      <c r="M21" s="2">
        <f t="shared" ref="M21:M51" si="5">IF(F21="Oui",I21,0)</f>
        <v>0</v>
      </c>
      <c r="N21" s="2">
        <f t="shared" ref="N21:N51" si="6">IF(I21&gt;6,4.48,0)</f>
        <v>0</v>
      </c>
      <c r="O21" s="27">
        <f t="shared" ref="O21:O51" si="7">IF(AND(B21="Oui",G21="Oui"),I21*$C$9,0)</f>
        <v>0</v>
      </c>
    </row>
    <row r="22" spans="1:15" x14ac:dyDescent="0.3">
      <c r="A22" s="54" t="s">
        <v>31</v>
      </c>
      <c r="B22" s="1" t="s">
        <v>30</v>
      </c>
      <c r="C22" s="3"/>
      <c r="D22" s="3"/>
      <c r="E22" s="1" t="s">
        <v>30</v>
      </c>
      <c r="F22" s="1" t="s">
        <v>30</v>
      </c>
      <c r="G22" s="4" t="s">
        <v>30</v>
      </c>
      <c r="H22" s="5">
        <f t="shared" si="0"/>
        <v>0</v>
      </c>
      <c r="I22" s="2">
        <f t="shared" si="1"/>
        <v>0</v>
      </c>
      <c r="J22" s="2">
        <f t="shared" si="2"/>
        <v>0</v>
      </c>
      <c r="K22" s="2">
        <f t="shared" si="3"/>
        <v>0</v>
      </c>
      <c r="L22" s="2">
        <f t="shared" si="4"/>
        <v>0</v>
      </c>
      <c r="M22" s="2">
        <f t="shared" si="5"/>
        <v>0</v>
      </c>
      <c r="N22" s="2">
        <f t="shared" si="6"/>
        <v>0</v>
      </c>
      <c r="O22" s="27">
        <f t="shared" si="7"/>
        <v>0</v>
      </c>
    </row>
    <row r="23" spans="1:15" x14ac:dyDescent="0.3">
      <c r="A23" s="54" t="s">
        <v>33</v>
      </c>
      <c r="B23" s="1" t="s">
        <v>30</v>
      </c>
      <c r="C23" s="3"/>
      <c r="D23" s="3"/>
      <c r="E23" s="1" t="s">
        <v>30</v>
      </c>
      <c r="F23" s="1" t="s">
        <v>30</v>
      </c>
      <c r="G23" s="4" t="s">
        <v>30</v>
      </c>
      <c r="H23" s="5">
        <f t="shared" si="0"/>
        <v>0</v>
      </c>
      <c r="I23" s="2">
        <f t="shared" si="1"/>
        <v>0</v>
      </c>
      <c r="J23" s="2">
        <f t="shared" si="2"/>
        <v>0</v>
      </c>
      <c r="K23" s="2">
        <f t="shared" si="3"/>
        <v>0</v>
      </c>
      <c r="L23" s="2">
        <f t="shared" si="4"/>
        <v>0</v>
      </c>
      <c r="M23" s="2">
        <f t="shared" si="5"/>
        <v>0</v>
      </c>
      <c r="N23" s="2">
        <f t="shared" si="6"/>
        <v>0</v>
      </c>
      <c r="O23" s="27">
        <f t="shared" si="7"/>
        <v>0</v>
      </c>
    </row>
    <row r="24" spans="1:15" x14ac:dyDescent="0.3">
      <c r="A24" s="54" t="s">
        <v>34</v>
      </c>
      <c r="B24" s="1" t="s">
        <v>30</v>
      </c>
      <c r="C24" s="3"/>
      <c r="D24" s="3"/>
      <c r="E24" s="1" t="s">
        <v>30</v>
      </c>
      <c r="F24" s="1" t="s">
        <v>30</v>
      </c>
      <c r="G24" s="4" t="s">
        <v>30</v>
      </c>
      <c r="H24" s="5">
        <f t="shared" si="0"/>
        <v>0</v>
      </c>
      <c r="I24" s="2">
        <f t="shared" si="1"/>
        <v>0</v>
      </c>
      <c r="J24" s="2">
        <f t="shared" si="2"/>
        <v>0</v>
      </c>
      <c r="K24" s="2">
        <f t="shared" si="3"/>
        <v>0</v>
      </c>
      <c r="L24" s="2">
        <f t="shared" si="4"/>
        <v>0</v>
      </c>
      <c r="M24" s="2">
        <f t="shared" si="5"/>
        <v>0</v>
      </c>
      <c r="N24" s="2">
        <f t="shared" si="6"/>
        <v>0</v>
      </c>
      <c r="O24" s="27">
        <f t="shared" si="7"/>
        <v>0</v>
      </c>
    </row>
    <row r="25" spans="1:15" x14ac:dyDescent="0.3">
      <c r="A25" s="54" t="s">
        <v>35</v>
      </c>
      <c r="B25" s="1" t="s">
        <v>30</v>
      </c>
      <c r="C25" s="3"/>
      <c r="D25" s="3"/>
      <c r="E25" s="1" t="s">
        <v>30</v>
      </c>
      <c r="F25" s="1" t="s">
        <v>30</v>
      </c>
      <c r="G25" s="4" t="s">
        <v>30</v>
      </c>
      <c r="H25" s="5">
        <f t="shared" si="0"/>
        <v>0</v>
      </c>
      <c r="I25" s="2">
        <f t="shared" si="1"/>
        <v>0</v>
      </c>
      <c r="J25" s="2">
        <f t="shared" si="2"/>
        <v>0</v>
      </c>
      <c r="K25" s="2">
        <f t="shared" si="3"/>
        <v>0</v>
      </c>
      <c r="L25" s="2">
        <f t="shared" si="4"/>
        <v>0</v>
      </c>
      <c r="M25" s="2">
        <f t="shared" si="5"/>
        <v>0</v>
      </c>
      <c r="N25" s="2">
        <f t="shared" si="6"/>
        <v>0</v>
      </c>
      <c r="O25" s="27">
        <f t="shared" si="7"/>
        <v>0</v>
      </c>
    </row>
    <row r="26" spans="1:15" x14ac:dyDescent="0.3">
      <c r="A26" s="54" t="s">
        <v>36</v>
      </c>
      <c r="B26" s="1" t="s">
        <v>30</v>
      </c>
      <c r="C26" s="3"/>
      <c r="D26" s="3"/>
      <c r="E26" s="1" t="s">
        <v>30</v>
      </c>
      <c r="F26" s="1" t="s">
        <v>30</v>
      </c>
      <c r="G26" s="4" t="s">
        <v>30</v>
      </c>
      <c r="H26" s="5">
        <f t="shared" si="0"/>
        <v>0</v>
      </c>
      <c r="I26" s="2">
        <f t="shared" si="1"/>
        <v>0</v>
      </c>
      <c r="J26" s="2">
        <f t="shared" si="2"/>
        <v>0</v>
      </c>
      <c r="K26" s="2">
        <f t="shared" si="3"/>
        <v>0</v>
      </c>
      <c r="L26" s="2">
        <f t="shared" si="4"/>
        <v>0</v>
      </c>
      <c r="M26" s="2">
        <f t="shared" si="5"/>
        <v>0</v>
      </c>
      <c r="N26" s="2">
        <f t="shared" si="6"/>
        <v>0</v>
      </c>
      <c r="O26" s="27">
        <f t="shared" si="7"/>
        <v>0</v>
      </c>
    </row>
    <row r="27" spans="1:15" x14ac:dyDescent="0.3">
      <c r="A27" s="54" t="s">
        <v>37</v>
      </c>
      <c r="B27" s="1" t="s">
        <v>30</v>
      </c>
      <c r="C27" s="3"/>
      <c r="D27" s="3"/>
      <c r="E27" s="1" t="s">
        <v>30</v>
      </c>
      <c r="F27" s="1" t="s">
        <v>30</v>
      </c>
      <c r="G27" s="4" t="s">
        <v>30</v>
      </c>
      <c r="H27" s="5">
        <f t="shared" si="0"/>
        <v>0</v>
      </c>
      <c r="I27" s="2">
        <f t="shared" si="1"/>
        <v>0</v>
      </c>
      <c r="J27" s="2">
        <f t="shared" si="2"/>
        <v>0</v>
      </c>
      <c r="K27" s="2">
        <f t="shared" si="3"/>
        <v>0</v>
      </c>
      <c r="L27" s="2">
        <f t="shared" si="4"/>
        <v>0</v>
      </c>
      <c r="M27" s="2">
        <f t="shared" si="5"/>
        <v>0</v>
      </c>
      <c r="N27" s="2">
        <f t="shared" si="6"/>
        <v>0</v>
      </c>
      <c r="O27" s="27">
        <f t="shared" si="7"/>
        <v>0</v>
      </c>
    </row>
    <row r="28" spans="1:15" x14ac:dyDescent="0.3">
      <c r="A28" s="54" t="s">
        <v>38</v>
      </c>
      <c r="B28" s="1" t="s">
        <v>30</v>
      </c>
      <c r="C28" s="3"/>
      <c r="D28" s="3"/>
      <c r="E28" s="1" t="s">
        <v>30</v>
      </c>
      <c r="F28" s="1" t="s">
        <v>30</v>
      </c>
      <c r="G28" s="4" t="s">
        <v>30</v>
      </c>
      <c r="H28" s="5">
        <f t="shared" si="0"/>
        <v>0</v>
      </c>
      <c r="I28" s="2">
        <f t="shared" si="1"/>
        <v>0</v>
      </c>
      <c r="J28" s="2">
        <f t="shared" si="2"/>
        <v>0</v>
      </c>
      <c r="K28" s="2">
        <f t="shared" si="3"/>
        <v>0</v>
      </c>
      <c r="L28" s="2">
        <f t="shared" si="4"/>
        <v>0</v>
      </c>
      <c r="M28" s="2">
        <f t="shared" si="5"/>
        <v>0</v>
      </c>
      <c r="N28" s="2">
        <f t="shared" si="6"/>
        <v>0</v>
      </c>
      <c r="O28" s="27">
        <f t="shared" si="7"/>
        <v>0</v>
      </c>
    </row>
    <row r="29" spans="1:15" x14ac:dyDescent="0.3">
      <c r="A29" s="54" t="s">
        <v>39</v>
      </c>
      <c r="B29" s="1" t="s">
        <v>30</v>
      </c>
      <c r="C29" s="3"/>
      <c r="D29" s="3"/>
      <c r="E29" s="1" t="s">
        <v>30</v>
      </c>
      <c r="F29" s="1" t="s">
        <v>30</v>
      </c>
      <c r="G29" s="4" t="s">
        <v>30</v>
      </c>
      <c r="H29" s="5">
        <f t="shared" si="0"/>
        <v>0</v>
      </c>
      <c r="I29" s="2">
        <f t="shared" si="1"/>
        <v>0</v>
      </c>
      <c r="J29" s="2">
        <f t="shared" si="2"/>
        <v>0</v>
      </c>
      <c r="K29" s="2">
        <f t="shared" si="3"/>
        <v>0</v>
      </c>
      <c r="L29" s="2">
        <f t="shared" si="4"/>
        <v>0</v>
      </c>
      <c r="M29" s="2">
        <f t="shared" si="5"/>
        <v>0</v>
      </c>
      <c r="N29" s="2">
        <f t="shared" si="6"/>
        <v>0</v>
      </c>
      <c r="O29" s="27">
        <f t="shared" si="7"/>
        <v>0</v>
      </c>
    </row>
    <row r="30" spans="1:15" x14ac:dyDescent="0.3">
      <c r="A30" s="54" t="s">
        <v>40</v>
      </c>
      <c r="B30" s="1" t="s">
        <v>30</v>
      </c>
      <c r="C30" s="3"/>
      <c r="D30" s="3"/>
      <c r="E30" s="1" t="s">
        <v>30</v>
      </c>
      <c r="F30" s="1" t="s">
        <v>30</v>
      </c>
      <c r="G30" s="4" t="s">
        <v>30</v>
      </c>
      <c r="H30" s="5">
        <f t="shared" si="0"/>
        <v>0</v>
      </c>
      <c r="I30" s="2">
        <f t="shared" si="1"/>
        <v>0</v>
      </c>
      <c r="J30" s="2">
        <f t="shared" si="2"/>
        <v>0</v>
      </c>
      <c r="K30" s="2">
        <f t="shared" si="3"/>
        <v>0</v>
      </c>
      <c r="L30" s="2">
        <f t="shared" si="4"/>
        <v>0</v>
      </c>
      <c r="M30" s="2">
        <f t="shared" si="5"/>
        <v>0</v>
      </c>
      <c r="N30" s="2">
        <f t="shared" si="6"/>
        <v>0</v>
      </c>
      <c r="O30" s="27">
        <f t="shared" si="7"/>
        <v>0</v>
      </c>
    </row>
    <row r="31" spans="1:15" x14ac:dyDescent="0.3">
      <c r="A31" s="54" t="s">
        <v>41</v>
      </c>
      <c r="B31" s="1" t="s">
        <v>30</v>
      </c>
      <c r="C31" s="3"/>
      <c r="D31" s="3"/>
      <c r="E31" s="1" t="s">
        <v>30</v>
      </c>
      <c r="F31" s="1" t="s">
        <v>30</v>
      </c>
      <c r="G31" s="4" t="s">
        <v>30</v>
      </c>
      <c r="H31" s="5">
        <f t="shared" si="0"/>
        <v>0</v>
      </c>
      <c r="I31" s="2">
        <f t="shared" si="1"/>
        <v>0</v>
      </c>
      <c r="J31" s="2">
        <f t="shared" si="2"/>
        <v>0</v>
      </c>
      <c r="K31" s="2">
        <f t="shared" si="3"/>
        <v>0</v>
      </c>
      <c r="L31" s="2">
        <f t="shared" si="4"/>
        <v>0</v>
      </c>
      <c r="M31" s="2">
        <f t="shared" si="5"/>
        <v>0</v>
      </c>
      <c r="N31" s="2">
        <f t="shared" si="6"/>
        <v>0</v>
      </c>
      <c r="O31" s="27">
        <f t="shared" si="7"/>
        <v>0</v>
      </c>
    </row>
    <row r="32" spans="1:15" x14ac:dyDescent="0.3">
      <c r="A32" s="54" t="s">
        <v>42</v>
      </c>
      <c r="B32" s="1" t="s">
        <v>30</v>
      </c>
      <c r="C32" s="3"/>
      <c r="D32" s="3"/>
      <c r="E32" s="1" t="s">
        <v>30</v>
      </c>
      <c r="F32" s="1" t="s">
        <v>30</v>
      </c>
      <c r="G32" s="4" t="s">
        <v>30</v>
      </c>
      <c r="H32" s="5">
        <f t="shared" si="0"/>
        <v>0</v>
      </c>
      <c r="I32" s="2">
        <f t="shared" si="1"/>
        <v>0</v>
      </c>
      <c r="J32" s="2">
        <f t="shared" si="2"/>
        <v>0</v>
      </c>
      <c r="K32" s="2">
        <f t="shared" si="3"/>
        <v>0</v>
      </c>
      <c r="L32" s="2">
        <f t="shared" si="4"/>
        <v>0</v>
      </c>
      <c r="M32" s="2">
        <f t="shared" si="5"/>
        <v>0</v>
      </c>
      <c r="N32" s="2">
        <f t="shared" si="6"/>
        <v>0</v>
      </c>
      <c r="O32" s="27">
        <f t="shared" si="7"/>
        <v>0</v>
      </c>
    </row>
    <row r="33" spans="1:15" x14ac:dyDescent="0.3">
      <c r="A33" s="54" t="s">
        <v>43</v>
      </c>
      <c r="B33" s="1" t="s">
        <v>30</v>
      </c>
      <c r="C33" s="3"/>
      <c r="D33" s="3"/>
      <c r="E33" s="1" t="s">
        <v>30</v>
      </c>
      <c r="F33" s="1" t="s">
        <v>30</v>
      </c>
      <c r="G33" s="4" t="s">
        <v>30</v>
      </c>
      <c r="H33" s="5">
        <f t="shared" si="0"/>
        <v>0</v>
      </c>
      <c r="I33" s="2">
        <f t="shared" si="1"/>
        <v>0</v>
      </c>
      <c r="J33" s="2">
        <f t="shared" si="2"/>
        <v>0</v>
      </c>
      <c r="K33" s="2">
        <f t="shared" si="3"/>
        <v>0</v>
      </c>
      <c r="L33" s="2">
        <f t="shared" si="4"/>
        <v>0</v>
      </c>
      <c r="M33" s="2">
        <f t="shared" si="5"/>
        <v>0</v>
      </c>
      <c r="N33" s="2">
        <f t="shared" si="6"/>
        <v>0</v>
      </c>
      <c r="O33" s="27">
        <f t="shared" si="7"/>
        <v>0</v>
      </c>
    </row>
    <row r="34" spans="1:15" x14ac:dyDescent="0.3">
      <c r="A34" s="54" t="s">
        <v>44</v>
      </c>
      <c r="B34" s="1" t="s">
        <v>30</v>
      </c>
      <c r="C34" s="3"/>
      <c r="D34" s="3"/>
      <c r="E34" s="1" t="s">
        <v>30</v>
      </c>
      <c r="F34" s="1" t="s">
        <v>30</v>
      </c>
      <c r="G34" s="4" t="s">
        <v>30</v>
      </c>
      <c r="H34" s="5">
        <f t="shared" si="0"/>
        <v>0</v>
      </c>
      <c r="I34" s="2">
        <f t="shared" si="1"/>
        <v>0</v>
      </c>
      <c r="J34" s="2">
        <f t="shared" si="2"/>
        <v>0</v>
      </c>
      <c r="K34" s="2">
        <f t="shared" si="3"/>
        <v>0</v>
      </c>
      <c r="L34" s="2">
        <f t="shared" si="4"/>
        <v>0</v>
      </c>
      <c r="M34" s="2">
        <f t="shared" si="5"/>
        <v>0</v>
      </c>
      <c r="N34" s="2">
        <f t="shared" si="6"/>
        <v>0</v>
      </c>
      <c r="O34" s="27">
        <f t="shared" si="7"/>
        <v>0</v>
      </c>
    </row>
    <row r="35" spans="1:15" x14ac:dyDescent="0.3">
      <c r="A35" s="54" t="s">
        <v>45</v>
      </c>
      <c r="B35" s="1" t="s">
        <v>30</v>
      </c>
      <c r="C35" s="3"/>
      <c r="D35" s="3"/>
      <c r="E35" s="1" t="s">
        <v>30</v>
      </c>
      <c r="F35" s="1" t="s">
        <v>30</v>
      </c>
      <c r="G35" s="4" t="s">
        <v>30</v>
      </c>
      <c r="H35" s="5">
        <f t="shared" si="0"/>
        <v>0</v>
      </c>
      <c r="I35" s="2">
        <f t="shared" si="1"/>
        <v>0</v>
      </c>
      <c r="J35" s="2">
        <f t="shared" si="2"/>
        <v>0</v>
      </c>
      <c r="K35" s="2">
        <f t="shared" si="3"/>
        <v>0</v>
      </c>
      <c r="L35" s="2">
        <f t="shared" si="4"/>
        <v>0</v>
      </c>
      <c r="M35" s="2">
        <f t="shared" si="5"/>
        <v>0</v>
      </c>
      <c r="N35" s="2">
        <f t="shared" si="6"/>
        <v>0</v>
      </c>
      <c r="O35" s="27">
        <f t="shared" si="7"/>
        <v>0</v>
      </c>
    </row>
    <row r="36" spans="1:15" x14ac:dyDescent="0.3">
      <c r="A36" s="54" t="s">
        <v>46</v>
      </c>
      <c r="B36" s="1" t="s">
        <v>30</v>
      </c>
      <c r="C36" s="3"/>
      <c r="D36" s="3"/>
      <c r="E36" s="1" t="s">
        <v>30</v>
      </c>
      <c r="F36" s="1" t="s">
        <v>30</v>
      </c>
      <c r="G36" s="4" t="s">
        <v>30</v>
      </c>
      <c r="H36" s="5">
        <f t="shared" si="0"/>
        <v>0</v>
      </c>
      <c r="I36" s="2">
        <f t="shared" si="1"/>
        <v>0</v>
      </c>
      <c r="J36" s="2">
        <f t="shared" si="2"/>
        <v>0</v>
      </c>
      <c r="K36" s="2">
        <f t="shared" si="3"/>
        <v>0</v>
      </c>
      <c r="L36" s="2">
        <f t="shared" si="4"/>
        <v>0</v>
      </c>
      <c r="M36" s="2">
        <f t="shared" si="5"/>
        <v>0</v>
      </c>
      <c r="N36" s="2">
        <f t="shared" si="6"/>
        <v>0</v>
      </c>
      <c r="O36" s="27">
        <f t="shared" si="7"/>
        <v>0</v>
      </c>
    </row>
    <row r="37" spans="1:15" x14ac:dyDescent="0.3">
      <c r="A37" s="54" t="s">
        <v>47</v>
      </c>
      <c r="B37" s="1" t="s">
        <v>30</v>
      </c>
      <c r="C37" s="3"/>
      <c r="D37" s="3"/>
      <c r="E37" s="1" t="s">
        <v>30</v>
      </c>
      <c r="F37" s="1" t="s">
        <v>30</v>
      </c>
      <c r="G37" s="4" t="s">
        <v>30</v>
      </c>
      <c r="H37" s="5">
        <f t="shared" si="0"/>
        <v>0</v>
      </c>
      <c r="I37" s="2">
        <f t="shared" si="1"/>
        <v>0</v>
      </c>
      <c r="J37" s="2">
        <f t="shared" si="2"/>
        <v>0</v>
      </c>
      <c r="K37" s="2">
        <f t="shared" si="3"/>
        <v>0</v>
      </c>
      <c r="L37" s="2">
        <f t="shared" si="4"/>
        <v>0</v>
      </c>
      <c r="M37" s="2">
        <f t="shared" si="5"/>
        <v>0</v>
      </c>
      <c r="N37" s="2">
        <f t="shared" si="6"/>
        <v>0</v>
      </c>
      <c r="O37" s="27">
        <f t="shared" si="7"/>
        <v>0</v>
      </c>
    </row>
    <row r="38" spans="1:15" x14ac:dyDescent="0.3">
      <c r="A38" s="54" t="s">
        <v>48</v>
      </c>
      <c r="B38" s="1" t="s">
        <v>30</v>
      </c>
      <c r="C38" s="3"/>
      <c r="D38" s="3"/>
      <c r="E38" s="1" t="s">
        <v>30</v>
      </c>
      <c r="F38" s="1" t="s">
        <v>30</v>
      </c>
      <c r="G38" s="4" t="s">
        <v>30</v>
      </c>
      <c r="H38" s="5">
        <f t="shared" si="0"/>
        <v>0</v>
      </c>
      <c r="I38" s="2">
        <f t="shared" si="1"/>
        <v>0</v>
      </c>
      <c r="J38" s="2">
        <f t="shared" si="2"/>
        <v>0</v>
      </c>
      <c r="K38" s="2">
        <f t="shared" si="3"/>
        <v>0</v>
      </c>
      <c r="L38" s="2">
        <f t="shared" si="4"/>
        <v>0</v>
      </c>
      <c r="M38" s="2">
        <f t="shared" si="5"/>
        <v>0</v>
      </c>
      <c r="N38" s="2">
        <f t="shared" si="6"/>
        <v>0</v>
      </c>
      <c r="O38" s="27">
        <f t="shared" si="7"/>
        <v>0</v>
      </c>
    </row>
    <row r="39" spans="1:15" x14ac:dyDescent="0.3">
      <c r="A39" s="54" t="s">
        <v>49</v>
      </c>
      <c r="B39" s="1" t="s">
        <v>30</v>
      </c>
      <c r="C39" s="3"/>
      <c r="D39" s="3"/>
      <c r="E39" s="1" t="s">
        <v>30</v>
      </c>
      <c r="F39" s="1" t="s">
        <v>30</v>
      </c>
      <c r="G39" s="4" t="s">
        <v>30</v>
      </c>
      <c r="H39" s="5">
        <f t="shared" si="0"/>
        <v>0</v>
      </c>
      <c r="I39" s="2">
        <f t="shared" si="1"/>
        <v>0</v>
      </c>
      <c r="J39" s="2">
        <f t="shared" si="2"/>
        <v>0</v>
      </c>
      <c r="K39" s="2">
        <f t="shared" si="3"/>
        <v>0</v>
      </c>
      <c r="L39" s="2">
        <f t="shared" si="4"/>
        <v>0</v>
      </c>
      <c r="M39" s="2">
        <f t="shared" si="5"/>
        <v>0</v>
      </c>
      <c r="N39" s="2">
        <f t="shared" si="6"/>
        <v>0</v>
      </c>
      <c r="O39" s="27">
        <f t="shared" si="7"/>
        <v>0</v>
      </c>
    </row>
    <row r="40" spans="1:15" x14ac:dyDescent="0.3">
      <c r="A40" s="54" t="s">
        <v>50</v>
      </c>
      <c r="B40" s="1" t="s">
        <v>30</v>
      </c>
      <c r="C40" s="3"/>
      <c r="D40" s="3"/>
      <c r="E40" s="1" t="s">
        <v>30</v>
      </c>
      <c r="F40" s="1" t="s">
        <v>30</v>
      </c>
      <c r="G40" s="4" t="s">
        <v>30</v>
      </c>
      <c r="H40" s="5">
        <f t="shared" si="0"/>
        <v>0</v>
      </c>
      <c r="I40" s="2">
        <f t="shared" si="1"/>
        <v>0</v>
      </c>
      <c r="J40" s="2">
        <f t="shared" si="2"/>
        <v>0</v>
      </c>
      <c r="K40" s="2">
        <f t="shared" si="3"/>
        <v>0</v>
      </c>
      <c r="L40" s="2">
        <f t="shared" si="4"/>
        <v>0</v>
      </c>
      <c r="M40" s="2">
        <f t="shared" si="5"/>
        <v>0</v>
      </c>
      <c r="N40" s="2">
        <f t="shared" si="6"/>
        <v>0</v>
      </c>
      <c r="O40" s="27">
        <f t="shared" si="7"/>
        <v>0</v>
      </c>
    </row>
    <row r="41" spans="1:15" x14ac:dyDescent="0.3">
      <c r="A41" s="54" t="s">
        <v>51</v>
      </c>
      <c r="B41" s="1" t="s">
        <v>30</v>
      </c>
      <c r="C41" s="3"/>
      <c r="D41" s="3"/>
      <c r="E41" s="1" t="s">
        <v>30</v>
      </c>
      <c r="F41" s="1" t="s">
        <v>30</v>
      </c>
      <c r="G41" s="4" t="s">
        <v>30</v>
      </c>
      <c r="H41" s="5">
        <f t="shared" si="0"/>
        <v>0</v>
      </c>
      <c r="I41" s="2">
        <f t="shared" si="1"/>
        <v>0</v>
      </c>
      <c r="J41" s="2">
        <f t="shared" si="2"/>
        <v>0</v>
      </c>
      <c r="K41" s="2">
        <f t="shared" si="3"/>
        <v>0</v>
      </c>
      <c r="L41" s="2">
        <f t="shared" si="4"/>
        <v>0</v>
      </c>
      <c r="M41" s="2">
        <f t="shared" si="5"/>
        <v>0</v>
      </c>
      <c r="N41" s="2">
        <f t="shared" si="6"/>
        <v>0</v>
      </c>
      <c r="O41" s="27">
        <f t="shared" si="7"/>
        <v>0</v>
      </c>
    </row>
    <row r="42" spans="1:15" x14ac:dyDescent="0.3">
      <c r="A42" s="54" t="s">
        <v>52</v>
      </c>
      <c r="B42" s="1" t="s">
        <v>30</v>
      </c>
      <c r="C42" s="3"/>
      <c r="D42" s="3"/>
      <c r="E42" s="1" t="s">
        <v>30</v>
      </c>
      <c r="F42" s="1" t="s">
        <v>30</v>
      </c>
      <c r="G42" s="4" t="s">
        <v>30</v>
      </c>
      <c r="H42" s="5">
        <f t="shared" si="0"/>
        <v>0</v>
      </c>
      <c r="I42" s="2">
        <f t="shared" si="1"/>
        <v>0</v>
      </c>
      <c r="J42" s="2">
        <f t="shared" si="2"/>
        <v>0</v>
      </c>
      <c r="K42" s="2">
        <f t="shared" si="3"/>
        <v>0</v>
      </c>
      <c r="L42" s="2">
        <f t="shared" si="4"/>
        <v>0</v>
      </c>
      <c r="M42" s="2">
        <f t="shared" si="5"/>
        <v>0</v>
      </c>
      <c r="N42" s="2">
        <f t="shared" si="6"/>
        <v>0</v>
      </c>
      <c r="O42" s="27">
        <f t="shared" si="7"/>
        <v>0</v>
      </c>
    </row>
    <row r="43" spans="1:15" x14ac:dyDescent="0.3">
      <c r="A43" s="54" t="s">
        <v>53</v>
      </c>
      <c r="B43" s="1" t="s">
        <v>30</v>
      </c>
      <c r="C43" s="3"/>
      <c r="D43" s="3"/>
      <c r="E43" s="1" t="s">
        <v>30</v>
      </c>
      <c r="F43" s="1" t="s">
        <v>30</v>
      </c>
      <c r="G43" s="4" t="s">
        <v>30</v>
      </c>
      <c r="H43" s="5">
        <f t="shared" si="0"/>
        <v>0</v>
      </c>
      <c r="I43" s="2">
        <f t="shared" si="1"/>
        <v>0</v>
      </c>
      <c r="J43" s="2">
        <f t="shared" si="2"/>
        <v>0</v>
      </c>
      <c r="K43" s="2">
        <f t="shared" si="3"/>
        <v>0</v>
      </c>
      <c r="L43" s="2">
        <f t="shared" si="4"/>
        <v>0</v>
      </c>
      <c r="M43" s="2">
        <f t="shared" si="5"/>
        <v>0</v>
      </c>
      <c r="N43" s="2">
        <f t="shared" si="6"/>
        <v>0</v>
      </c>
      <c r="O43" s="27">
        <f t="shared" si="7"/>
        <v>0</v>
      </c>
    </row>
    <row r="44" spans="1:15" x14ac:dyDescent="0.3">
      <c r="A44" s="54" t="s">
        <v>54</v>
      </c>
      <c r="B44" s="1" t="s">
        <v>30</v>
      </c>
      <c r="C44" s="3"/>
      <c r="D44" s="3"/>
      <c r="E44" s="1" t="s">
        <v>30</v>
      </c>
      <c r="F44" s="1" t="s">
        <v>30</v>
      </c>
      <c r="G44" s="4" t="s">
        <v>30</v>
      </c>
      <c r="H44" s="5">
        <f t="shared" si="0"/>
        <v>0</v>
      </c>
      <c r="I44" s="2">
        <f t="shared" si="1"/>
        <v>0</v>
      </c>
      <c r="J44" s="2">
        <f t="shared" si="2"/>
        <v>0</v>
      </c>
      <c r="K44" s="2">
        <f t="shared" si="3"/>
        <v>0</v>
      </c>
      <c r="L44" s="2">
        <f t="shared" si="4"/>
        <v>0</v>
      </c>
      <c r="M44" s="2">
        <f t="shared" si="5"/>
        <v>0</v>
      </c>
      <c r="N44" s="2">
        <f t="shared" si="6"/>
        <v>0</v>
      </c>
      <c r="O44" s="27">
        <f t="shared" si="7"/>
        <v>0</v>
      </c>
    </row>
    <row r="45" spans="1:15" x14ac:dyDescent="0.3">
      <c r="A45" s="54" t="s">
        <v>55</v>
      </c>
      <c r="B45" s="1" t="s">
        <v>30</v>
      </c>
      <c r="C45" s="3"/>
      <c r="D45" s="3"/>
      <c r="E45" s="1" t="s">
        <v>30</v>
      </c>
      <c r="F45" s="1" t="s">
        <v>30</v>
      </c>
      <c r="G45" s="4" t="s">
        <v>30</v>
      </c>
      <c r="H45" s="5">
        <f t="shared" si="0"/>
        <v>0</v>
      </c>
      <c r="I45" s="2">
        <f t="shared" si="1"/>
        <v>0</v>
      </c>
      <c r="J45" s="2">
        <f t="shared" si="2"/>
        <v>0</v>
      </c>
      <c r="K45" s="2">
        <f t="shared" si="3"/>
        <v>0</v>
      </c>
      <c r="L45" s="2">
        <f t="shared" si="4"/>
        <v>0</v>
      </c>
      <c r="M45" s="2">
        <f t="shared" si="5"/>
        <v>0</v>
      </c>
      <c r="N45" s="2">
        <f t="shared" si="6"/>
        <v>0</v>
      </c>
      <c r="O45" s="27">
        <f t="shared" si="7"/>
        <v>0</v>
      </c>
    </row>
    <row r="46" spans="1:15" x14ac:dyDescent="0.3">
      <c r="A46" s="54" t="s">
        <v>56</v>
      </c>
      <c r="B46" s="1" t="s">
        <v>30</v>
      </c>
      <c r="C46" s="3"/>
      <c r="D46" s="3"/>
      <c r="E46" s="1" t="s">
        <v>30</v>
      </c>
      <c r="F46" s="1" t="s">
        <v>30</v>
      </c>
      <c r="G46" s="4" t="s">
        <v>30</v>
      </c>
      <c r="H46" s="5">
        <f t="shared" si="0"/>
        <v>0</v>
      </c>
      <c r="I46" s="2">
        <f t="shared" si="1"/>
        <v>0</v>
      </c>
      <c r="J46" s="2">
        <f t="shared" si="2"/>
        <v>0</v>
      </c>
      <c r="K46" s="2">
        <f t="shared" si="3"/>
        <v>0</v>
      </c>
      <c r="L46" s="2">
        <f t="shared" si="4"/>
        <v>0</v>
      </c>
      <c r="M46" s="2">
        <f t="shared" si="5"/>
        <v>0</v>
      </c>
      <c r="N46" s="2">
        <f t="shared" si="6"/>
        <v>0</v>
      </c>
      <c r="O46" s="27">
        <f t="shared" si="7"/>
        <v>0</v>
      </c>
    </row>
    <row r="47" spans="1:15" x14ac:dyDescent="0.3">
      <c r="A47" s="54" t="s">
        <v>57</v>
      </c>
      <c r="B47" s="1" t="s">
        <v>30</v>
      </c>
      <c r="C47" s="3"/>
      <c r="D47" s="3"/>
      <c r="E47" s="1" t="s">
        <v>30</v>
      </c>
      <c r="F47" s="1" t="s">
        <v>30</v>
      </c>
      <c r="G47" s="4" t="s">
        <v>30</v>
      </c>
      <c r="H47" s="5">
        <f t="shared" si="0"/>
        <v>0</v>
      </c>
      <c r="I47" s="2">
        <f t="shared" si="1"/>
        <v>0</v>
      </c>
      <c r="J47" s="2">
        <f t="shared" si="2"/>
        <v>0</v>
      </c>
      <c r="K47" s="2">
        <f t="shared" si="3"/>
        <v>0</v>
      </c>
      <c r="L47" s="2">
        <f t="shared" si="4"/>
        <v>0</v>
      </c>
      <c r="M47" s="2">
        <f t="shared" si="5"/>
        <v>0</v>
      </c>
      <c r="N47" s="2">
        <f t="shared" si="6"/>
        <v>0</v>
      </c>
      <c r="O47" s="27">
        <f t="shared" si="7"/>
        <v>0</v>
      </c>
    </row>
    <row r="48" spans="1:15" x14ac:dyDescent="0.3">
      <c r="A48" s="54" t="s">
        <v>58</v>
      </c>
      <c r="B48" s="1" t="s">
        <v>30</v>
      </c>
      <c r="C48" s="3"/>
      <c r="D48" s="3"/>
      <c r="E48" s="1" t="s">
        <v>30</v>
      </c>
      <c r="F48" s="1" t="s">
        <v>30</v>
      </c>
      <c r="G48" s="4" t="s">
        <v>30</v>
      </c>
      <c r="H48" s="5">
        <f t="shared" si="0"/>
        <v>0</v>
      </c>
      <c r="I48" s="2">
        <f t="shared" si="1"/>
        <v>0</v>
      </c>
      <c r="J48" s="2">
        <f t="shared" si="2"/>
        <v>0</v>
      </c>
      <c r="K48" s="2">
        <f t="shared" si="3"/>
        <v>0</v>
      </c>
      <c r="L48" s="2">
        <f t="shared" si="4"/>
        <v>0</v>
      </c>
      <c r="M48" s="2">
        <f t="shared" si="5"/>
        <v>0</v>
      </c>
      <c r="N48" s="2">
        <f t="shared" si="6"/>
        <v>0</v>
      </c>
      <c r="O48" s="27">
        <f t="shared" si="7"/>
        <v>0</v>
      </c>
    </row>
    <row r="49" spans="1:15" x14ac:dyDescent="0.3">
      <c r="A49" s="54" t="s">
        <v>59</v>
      </c>
      <c r="B49" s="1" t="s">
        <v>30</v>
      </c>
      <c r="C49" s="3"/>
      <c r="D49" s="3"/>
      <c r="E49" s="1" t="s">
        <v>30</v>
      </c>
      <c r="F49" s="1" t="s">
        <v>30</v>
      </c>
      <c r="G49" s="4" t="s">
        <v>30</v>
      </c>
      <c r="H49" s="5">
        <f t="shared" si="0"/>
        <v>0</v>
      </c>
      <c r="I49" s="2">
        <f t="shared" si="1"/>
        <v>0</v>
      </c>
      <c r="J49" s="2">
        <f t="shared" si="2"/>
        <v>0</v>
      </c>
      <c r="K49" s="2">
        <f t="shared" si="3"/>
        <v>0</v>
      </c>
      <c r="L49" s="2">
        <f t="shared" si="4"/>
        <v>0</v>
      </c>
      <c r="M49" s="2">
        <f t="shared" si="5"/>
        <v>0</v>
      </c>
      <c r="N49" s="2">
        <f t="shared" si="6"/>
        <v>0</v>
      </c>
      <c r="O49" s="27">
        <f t="shared" si="7"/>
        <v>0</v>
      </c>
    </row>
    <row r="50" spans="1:15" x14ac:dyDescent="0.3">
      <c r="A50" s="54" t="s">
        <v>60</v>
      </c>
      <c r="B50" s="1" t="s">
        <v>30</v>
      </c>
      <c r="C50" s="3"/>
      <c r="D50" s="3"/>
      <c r="E50" s="1" t="s">
        <v>30</v>
      </c>
      <c r="F50" s="1" t="s">
        <v>30</v>
      </c>
      <c r="G50" s="4" t="s">
        <v>30</v>
      </c>
      <c r="H50" s="5">
        <f t="shared" si="0"/>
        <v>0</v>
      </c>
      <c r="I50" s="2">
        <f t="shared" si="1"/>
        <v>0</v>
      </c>
      <c r="J50" s="2">
        <f t="shared" si="2"/>
        <v>0</v>
      </c>
      <c r="K50" s="2">
        <f t="shared" si="3"/>
        <v>0</v>
      </c>
      <c r="L50" s="2">
        <f t="shared" si="4"/>
        <v>0</v>
      </c>
      <c r="M50" s="2">
        <f t="shared" si="5"/>
        <v>0</v>
      </c>
      <c r="N50" s="2">
        <f t="shared" si="6"/>
        <v>0</v>
      </c>
      <c r="O50" s="27">
        <f t="shared" si="7"/>
        <v>0</v>
      </c>
    </row>
    <row r="51" spans="1:15" x14ac:dyDescent="0.3">
      <c r="A51" s="54" t="s">
        <v>61</v>
      </c>
      <c r="B51" s="1" t="s">
        <v>30</v>
      </c>
      <c r="C51" s="3"/>
      <c r="D51" s="3"/>
      <c r="E51" s="1" t="s">
        <v>30</v>
      </c>
      <c r="F51" s="1" t="s">
        <v>30</v>
      </c>
      <c r="G51" s="4" t="s">
        <v>30</v>
      </c>
      <c r="H51" s="5">
        <f t="shared" si="0"/>
        <v>0</v>
      </c>
      <c r="I51" s="2">
        <f t="shared" si="1"/>
        <v>0</v>
      </c>
      <c r="J51" s="2">
        <f t="shared" si="2"/>
        <v>0</v>
      </c>
      <c r="K51" s="2">
        <f t="shared" si="3"/>
        <v>0</v>
      </c>
      <c r="L51" s="2">
        <f t="shared" si="4"/>
        <v>0</v>
      </c>
      <c r="M51" s="2">
        <f t="shared" si="5"/>
        <v>0</v>
      </c>
      <c r="N51" s="2">
        <f t="shared" si="6"/>
        <v>0</v>
      </c>
      <c r="O51" s="27">
        <f t="shared" si="7"/>
        <v>0</v>
      </c>
    </row>
    <row r="52" spans="1:15" ht="15" thickBot="1" x14ac:dyDescent="0.35">
      <c r="A52" s="34" t="s">
        <v>62</v>
      </c>
      <c r="B52" s="35"/>
      <c r="C52" s="35"/>
      <c r="D52" s="35"/>
      <c r="E52" s="35"/>
      <c r="F52" s="35"/>
      <c r="G52" s="35"/>
      <c r="H52" s="36">
        <f t="shared" ref="H52:O52" si="8">SUM(H21:H51)</f>
        <v>0</v>
      </c>
      <c r="I52" s="36">
        <f t="shared" si="8"/>
        <v>0</v>
      </c>
      <c r="J52" s="36">
        <f t="shared" si="8"/>
        <v>0</v>
      </c>
      <c r="K52" s="36">
        <f t="shared" si="8"/>
        <v>0</v>
      </c>
      <c r="L52" s="36">
        <f t="shared" si="8"/>
        <v>0</v>
      </c>
      <c r="M52" s="36">
        <f t="shared" si="8"/>
        <v>0</v>
      </c>
      <c r="N52" s="36">
        <f t="shared" si="8"/>
        <v>0</v>
      </c>
      <c r="O52" s="37">
        <f t="shared" si="8"/>
        <v>0</v>
      </c>
    </row>
    <row r="53" spans="1:15" ht="15" thickBot="1" x14ac:dyDescent="0.35"/>
    <row r="54" spans="1:15" x14ac:dyDescent="0.3">
      <c r="A54" s="17" t="s">
        <v>63</v>
      </c>
      <c r="B54" s="18"/>
      <c r="C54" s="18"/>
      <c r="D54" s="18"/>
      <c r="E54" s="19"/>
    </row>
    <row r="55" spans="1:15" ht="27.6" x14ac:dyDescent="0.3">
      <c r="A55" s="20" t="s">
        <v>64</v>
      </c>
      <c r="B55" s="11" t="s">
        <v>65</v>
      </c>
      <c r="C55" s="11" t="s">
        <v>66</v>
      </c>
      <c r="D55" s="11" t="s">
        <v>67</v>
      </c>
      <c r="E55" s="31" t="s">
        <v>68</v>
      </c>
    </row>
    <row r="56" spans="1:15" x14ac:dyDescent="0.3">
      <c r="A56" s="21" t="s">
        <v>69</v>
      </c>
      <c r="B56" s="2">
        <f>MIN(151.67,I52)</f>
        <v>0</v>
      </c>
      <c r="C56" s="2">
        <f>$C$10</f>
        <v>12.96</v>
      </c>
      <c r="D56" s="2">
        <f t="shared" ref="D56:D61" si="9">B56*C56</f>
        <v>0</v>
      </c>
      <c r="E56" s="22"/>
    </row>
    <row r="57" spans="1:15" x14ac:dyDescent="0.3">
      <c r="A57" s="21" t="s">
        <v>70</v>
      </c>
      <c r="B57" s="2">
        <f>MAX(0,I52-151.67)</f>
        <v>0</v>
      </c>
      <c r="C57" s="2">
        <f>$C$10*1.25</f>
        <v>16.200000000000003</v>
      </c>
      <c r="D57" s="2">
        <f t="shared" si="9"/>
        <v>0</v>
      </c>
      <c r="E57" s="22"/>
    </row>
    <row r="58" spans="1:15" x14ac:dyDescent="0.3">
      <c r="A58" s="21" t="s">
        <v>71</v>
      </c>
      <c r="B58" s="2">
        <f>J52</f>
        <v>0</v>
      </c>
      <c r="C58" s="2">
        <f>$C$10*0.1</f>
        <v>1.2960000000000003</v>
      </c>
      <c r="D58" s="2">
        <f t="shared" si="9"/>
        <v>0</v>
      </c>
      <c r="E58" s="22"/>
    </row>
    <row r="59" spans="1:15" x14ac:dyDescent="0.3">
      <c r="A59" s="21" t="s">
        <v>72</v>
      </c>
      <c r="B59" s="2">
        <f>K52</f>
        <v>0</v>
      </c>
      <c r="C59" s="2">
        <f>$C$10*0.1</f>
        <v>1.2960000000000003</v>
      </c>
      <c r="D59" s="2">
        <f t="shared" si="9"/>
        <v>0</v>
      </c>
      <c r="E59" s="22"/>
    </row>
    <row r="60" spans="1:15" x14ac:dyDescent="0.3">
      <c r="A60" s="21" t="s">
        <v>73</v>
      </c>
      <c r="B60" s="2">
        <f>L52</f>
        <v>0</v>
      </c>
      <c r="C60" s="2">
        <f>$C$10*0.2</f>
        <v>2.5920000000000005</v>
      </c>
      <c r="D60" s="2">
        <f t="shared" si="9"/>
        <v>0</v>
      </c>
      <c r="E60" s="22"/>
    </row>
    <row r="61" spans="1:15" x14ac:dyDescent="0.3">
      <c r="A61" s="21" t="s">
        <v>74</v>
      </c>
      <c r="B61" s="2">
        <f>M52</f>
        <v>0</v>
      </c>
      <c r="C61" s="2">
        <f>$C$10</f>
        <v>12.96</v>
      </c>
      <c r="D61" s="2">
        <f t="shared" si="9"/>
        <v>0</v>
      </c>
      <c r="E61" s="22"/>
    </row>
    <row r="62" spans="1:15" x14ac:dyDescent="0.3">
      <c r="A62" s="23" t="s">
        <v>75</v>
      </c>
      <c r="B62" s="7"/>
      <c r="C62" s="7"/>
      <c r="D62" s="6">
        <f>SUM(D56:D61)</f>
        <v>0</v>
      </c>
      <c r="E62" s="24"/>
    </row>
    <row r="63" spans="1:15" x14ac:dyDescent="0.3">
      <c r="A63" s="21" t="s">
        <v>76</v>
      </c>
      <c r="B63" s="2"/>
      <c r="C63" s="2"/>
      <c r="D63" s="2">
        <f>D62*-$C$8</f>
        <v>0</v>
      </c>
      <c r="E63" s="22"/>
    </row>
    <row r="64" spans="1:15" x14ac:dyDescent="0.3">
      <c r="A64" s="23" t="s">
        <v>77</v>
      </c>
      <c r="B64" s="7"/>
      <c r="C64" s="7"/>
      <c r="D64" s="7"/>
      <c r="E64" s="25">
        <f>D62+D63</f>
        <v>0</v>
      </c>
    </row>
    <row r="65" spans="1:5" x14ac:dyDescent="0.3">
      <c r="A65" s="21" t="s">
        <v>78</v>
      </c>
      <c r="B65" s="2"/>
      <c r="C65" s="2"/>
      <c r="D65" s="2"/>
      <c r="E65" s="22">
        <f>N52</f>
        <v>0</v>
      </c>
    </row>
    <row r="66" spans="1:5" x14ac:dyDescent="0.3">
      <c r="A66" s="21" t="s">
        <v>79</v>
      </c>
      <c r="B66" s="2"/>
      <c r="C66" s="2"/>
      <c r="D66" s="2"/>
      <c r="E66" s="22">
        <v>8.7799999999999994</v>
      </c>
    </row>
    <row r="67" spans="1:5" x14ac:dyDescent="0.3">
      <c r="A67" s="21" t="s">
        <v>80</v>
      </c>
      <c r="B67" s="2"/>
      <c r="C67" s="2"/>
      <c r="D67" s="2"/>
      <c r="E67" s="22">
        <f>H52*$C$7</f>
        <v>0</v>
      </c>
    </row>
    <row r="68" spans="1:5" x14ac:dyDescent="0.3">
      <c r="A68" s="26" t="s">
        <v>81</v>
      </c>
      <c r="B68" s="2"/>
      <c r="C68" s="2"/>
      <c r="D68" s="2"/>
      <c r="E68" s="27">
        <f>O52</f>
        <v>0</v>
      </c>
    </row>
    <row r="69" spans="1:5" ht="15" thickBot="1" x14ac:dyDescent="0.35">
      <c r="A69" s="28" t="s">
        <v>82</v>
      </c>
      <c r="B69" s="29"/>
      <c r="C69" s="29"/>
      <c r="D69" s="29"/>
      <c r="E69" s="30">
        <f>E64+E65+E66+E67+E68</f>
        <v>8.7799999999999994</v>
      </c>
    </row>
  </sheetData>
  <mergeCells count="7">
    <mergeCell ref="A54:E54"/>
    <mergeCell ref="A2:O2"/>
    <mergeCell ref="A4:D4"/>
    <mergeCell ref="E4:G4"/>
    <mergeCell ref="E16:G16"/>
    <mergeCell ref="A19:O19"/>
    <mergeCell ref="A52:G52"/>
  </mergeCells>
  <dataValidations count="1">
    <dataValidation type="list" allowBlank="1" errorTitle="Valeur invalide" error="Choisir Oui ou Non" sqref="B21:B51 E21:G51" xr:uid="{6B46CF25-5130-48FB-B3DB-1DCA3C1D2E41}">
      <formula1>"Oui,Non"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zoomScaleNormal="100" workbookViewId="0">
      <selection sqref="A1:B1"/>
    </sheetView>
  </sheetViews>
  <sheetFormatPr baseColWidth="10" defaultColWidth="8.6640625" defaultRowHeight="14.4" x14ac:dyDescent="0.3"/>
  <cols>
    <col min="1" max="1" width="28" customWidth="1"/>
    <col min="2" max="2" width="95" customWidth="1"/>
  </cols>
  <sheetData>
    <row r="1" spans="1:2" ht="27.75" customHeight="1" x14ac:dyDescent="0.3">
      <c r="A1" s="15" t="s">
        <v>83</v>
      </c>
      <c r="B1" s="15"/>
    </row>
    <row r="3" spans="1:2" ht="30" customHeight="1" x14ac:dyDescent="0.3">
      <c r="A3" s="8"/>
      <c r="B3" s="9"/>
    </row>
    <row r="4" spans="1:2" ht="30" customHeight="1" x14ac:dyDescent="0.3">
      <c r="A4" s="16" t="s">
        <v>84</v>
      </c>
      <c r="B4" s="16"/>
    </row>
    <row r="5" spans="1:2" ht="30" customHeight="1" x14ac:dyDescent="0.3">
      <c r="A5" s="10" t="s">
        <v>85</v>
      </c>
      <c r="B5" s="9" t="s">
        <v>86</v>
      </c>
    </row>
    <row r="6" spans="1:2" ht="30" customHeight="1" x14ac:dyDescent="0.3">
      <c r="A6" s="10" t="s">
        <v>87</v>
      </c>
      <c r="B6" s="9" t="s">
        <v>88</v>
      </c>
    </row>
    <row r="7" spans="1:2" ht="30" customHeight="1" x14ac:dyDescent="0.3">
      <c r="A7" s="10" t="s">
        <v>89</v>
      </c>
      <c r="B7" s="9" t="s">
        <v>90</v>
      </c>
    </row>
    <row r="8" spans="1:2" ht="30" customHeight="1" x14ac:dyDescent="0.3">
      <c r="A8" s="10" t="s">
        <v>91</v>
      </c>
      <c r="B8" s="9" t="s">
        <v>92</v>
      </c>
    </row>
    <row r="9" spans="1:2" ht="30" customHeight="1" x14ac:dyDescent="0.3">
      <c r="A9" s="10" t="s">
        <v>93</v>
      </c>
      <c r="B9" s="9" t="s">
        <v>94</v>
      </c>
    </row>
    <row r="10" spans="1:2" ht="30" customHeight="1" x14ac:dyDescent="0.3">
      <c r="A10" s="8"/>
      <c r="B10" s="9"/>
    </row>
    <row r="11" spans="1:2" ht="30" customHeight="1" x14ac:dyDescent="0.3">
      <c r="A11" s="16" t="s">
        <v>95</v>
      </c>
      <c r="B11" s="16"/>
    </row>
    <row r="12" spans="1:2" ht="30" customHeight="1" x14ac:dyDescent="0.3">
      <c r="A12" s="10" t="s">
        <v>96</v>
      </c>
      <c r="B12" s="9" t="s">
        <v>97</v>
      </c>
    </row>
    <row r="13" spans="1:2" ht="30" customHeight="1" x14ac:dyDescent="0.3">
      <c r="A13" s="10" t="s">
        <v>98</v>
      </c>
      <c r="B13" s="9" t="s">
        <v>99</v>
      </c>
    </row>
    <row r="14" spans="1:2" ht="30" customHeight="1" x14ac:dyDescent="0.3">
      <c r="A14" s="10" t="s">
        <v>100</v>
      </c>
      <c r="B14" s="9" t="s">
        <v>101</v>
      </c>
    </row>
    <row r="15" spans="1:2" ht="30" customHeight="1" x14ac:dyDescent="0.3">
      <c r="A15" s="10" t="s">
        <v>102</v>
      </c>
      <c r="B15" s="9" t="s">
        <v>103</v>
      </c>
    </row>
    <row r="16" spans="1:2" ht="30" customHeight="1" x14ac:dyDescent="0.3">
      <c r="A16" s="10" t="s">
        <v>104</v>
      </c>
      <c r="B16" s="9" t="s">
        <v>105</v>
      </c>
    </row>
    <row r="17" spans="1:2" ht="30" customHeight="1" x14ac:dyDescent="0.3">
      <c r="A17" s="8"/>
      <c r="B17" s="9"/>
    </row>
    <row r="18" spans="1:2" ht="30" customHeight="1" x14ac:dyDescent="0.3">
      <c r="A18" s="16" t="s">
        <v>106</v>
      </c>
      <c r="B18" s="16"/>
    </row>
    <row r="19" spans="1:2" ht="30" customHeight="1" x14ac:dyDescent="0.3">
      <c r="A19" s="10" t="s">
        <v>107</v>
      </c>
      <c r="B19" s="9" t="s">
        <v>108</v>
      </c>
    </row>
    <row r="20" spans="1:2" ht="30" customHeight="1" x14ac:dyDescent="0.3">
      <c r="A20" s="10" t="s">
        <v>109</v>
      </c>
      <c r="B20" s="9" t="s">
        <v>110</v>
      </c>
    </row>
    <row r="21" spans="1:2" ht="30" customHeight="1" x14ac:dyDescent="0.3">
      <c r="A21" s="10" t="s">
        <v>111</v>
      </c>
      <c r="B21" s="9" t="s">
        <v>112</v>
      </c>
    </row>
    <row r="22" spans="1:2" ht="30" customHeight="1" x14ac:dyDescent="0.3">
      <c r="A22" s="10" t="s">
        <v>113</v>
      </c>
      <c r="B22" s="9" t="s">
        <v>114</v>
      </c>
    </row>
    <row r="23" spans="1:2" ht="30" customHeight="1" x14ac:dyDescent="0.3">
      <c r="A23" s="10" t="s">
        <v>115</v>
      </c>
      <c r="B23" s="9" t="s">
        <v>116</v>
      </c>
    </row>
    <row r="24" spans="1:2" ht="30" customHeight="1" x14ac:dyDescent="0.3">
      <c r="A24" s="10" t="s">
        <v>117</v>
      </c>
      <c r="B24" s="9" t="s">
        <v>118</v>
      </c>
    </row>
    <row r="25" spans="1:2" ht="30" customHeight="1" x14ac:dyDescent="0.3">
      <c r="A25" s="8"/>
      <c r="B25" s="9"/>
    </row>
    <row r="26" spans="1:2" ht="30" customHeight="1" x14ac:dyDescent="0.3">
      <c r="A26" s="16" t="s">
        <v>119</v>
      </c>
      <c r="B26" s="16"/>
    </row>
    <row r="27" spans="1:2" ht="30" customHeight="1" x14ac:dyDescent="0.3">
      <c r="A27" s="10" t="s">
        <v>120</v>
      </c>
      <c r="B27" s="9" t="s">
        <v>121</v>
      </c>
    </row>
    <row r="28" spans="1:2" ht="30" customHeight="1" x14ac:dyDescent="0.3">
      <c r="A28" s="10" t="s">
        <v>122</v>
      </c>
      <c r="B28" s="9" t="s">
        <v>123</v>
      </c>
    </row>
    <row r="29" spans="1:2" ht="30" customHeight="1" x14ac:dyDescent="0.3">
      <c r="A29" s="10" t="s">
        <v>124</v>
      </c>
      <c r="B29" s="9" t="s">
        <v>125</v>
      </c>
    </row>
    <row r="30" spans="1:2" ht="30" customHeight="1" x14ac:dyDescent="0.3">
      <c r="A30" s="10" t="s">
        <v>126</v>
      </c>
      <c r="B30" s="9" t="s">
        <v>127</v>
      </c>
    </row>
    <row r="31" spans="1:2" ht="30" customHeight="1" x14ac:dyDescent="0.3">
      <c r="A31" s="8"/>
      <c r="B31" s="9"/>
    </row>
    <row r="32" spans="1:2" ht="30" customHeight="1" x14ac:dyDescent="0.3">
      <c r="A32" s="10" t="s">
        <v>128</v>
      </c>
      <c r="B32" s="9" t="s">
        <v>129</v>
      </c>
    </row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</sheetData>
  <mergeCells count="5">
    <mergeCell ref="A1:B1"/>
    <mergeCell ref="A4:B4"/>
    <mergeCell ref="A11:B11"/>
    <mergeCell ref="A18:B18"/>
    <mergeCell ref="A26:B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Calculateur 31 Jours (2)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Sonia Coutanceau</cp:lastModifiedBy>
  <cp:revision>0</cp:revision>
  <dcterms:created xsi:type="dcterms:W3CDTF">2026-09-17T14:55:34Z</dcterms:created>
  <dcterms:modified xsi:type="dcterms:W3CDTF">2026-09-17T16:00:30Z</dcterms:modified>
  <dc:language>en-US</dc:language>
</cp:coreProperties>
</file>